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80" activeTab="0"/>
  </bookViews>
  <sheets>
    <sheet name="2018 Appproved by Department" sheetId="1" r:id="rId1"/>
    <sheet name="Sheet1" sheetId="2" r:id="rId2"/>
  </sheets>
  <definedNames>
    <definedName name="_xlnm.Print_Area" localSheetId="0">'2018 Appproved by Department'!$A$3:$F$106</definedName>
    <definedName name="_xlnm.Print_Titles" localSheetId="0">'2018 Appproved by Department'!$3:$3</definedName>
  </definedNames>
  <calcPr fullCalcOnLoad="1"/>
</workbook>
</file>

<file path=xl/sharedStrings.xml><?xml version="1.0" encoding="utf-8"?>
<sst xmlns="http://schemas.openxmlformats.org/spreadsheetml/2006/main" count="158" uniqueCount="121">
  <si>
    <t>ACCT</t>
  </si>
  <si>
    <t>July 4th</t>
  </si>
  <si>
    <t>Interest</t>
  </si>
  <si>
    <t>Dumpster</t>
  </si>
  <si>
    <t>Garbage</t>
  </si>
  <si>
    <t>Sewer</t>
  </si>
  <si>
    <t>Insurance</t>
  </si>
  <si>
    <t>Late Charges</t>
  </si>
  <si>
    <t>Pool Chemicals</t>
  </si>
  <si>
    <t>Property Maintenance</t>
  </si>
  <si>
    <t>Legal Expense</t>
  </si>
  <si>
    <t>Management Fee</t>
  </si>
  <si>
    <t>RV Lot Income</t>
  </si>
  <si>
    <t>Communications</t>
  </si>
  <si>
    <t>Move-in / Move-out Fee</t>
  </si>
  <si>
    <t>Fuel/Oil</t>
  </si>
  <si>
    <t>Review Audit</t>
  </si>
  <si>
    <t>Tax, Fees</t>
  </si>
  <si>
    <t>Home Owner Fees</t>
  </si>
  <si>
    <t>Drop Box</t>
  </si>
  <si>
    <t>Community Garden</t>
  </si>
  <si>
    <t>Maintenance Payroll</t>
  </si>
  <si>
    <t>Employee Testing</t>
  </si>
  <si>
    <t>Neighborhood Activities</t>
  </si>
  <si>
    <t>Consultants</t>
  </si>
  <si>
    <t>2017 BUDGET</t>
  </si>
  <si>
    <t>Miscellaneous Income</t>
  </si>
  <si>
    <t>CMI - Office Supplies</t>
  </si>
  <si>
    <t>CMI - Extra Management</t>
  </si>
  <si>
    <t>OHHA - Office Supplies</t>
  </si>
  <si>
    <t>Landscape Contract</t>
  </si>
  <si>
    <t>Payroll Taxes/Workers Comp</t>
  </si>
  <si>
    <t>Janitorial Supplies</t>
  </si>
  <si>
    <t>Keys  &amp; Fobs</t>
  </si>
  <si>
    <t>Reserve Funding</t>
  </si>
  <si>
    <t>Tools / Equipment</t>
  </si>
  <si>
    <t>Swim Lessons</t>
  </si>
  <si>
    <t>Compliance Legal</t>
  </si>
  <si>
    <t>Software</t>
  </si>
  <si>
    <t>Signage</t>
  </si>
  <si>
    <t>Premier Bank Income</t>
  </si>
  <si>
    <t>OHHA ADMINISTRATION INCOME</t>
  </si>
  <si>
    <t>TREASURER EXPENSES</t>
  </si>
  <si>
    <t>COMPLIANCE EXPENSES</t>
  </si>
  <si>
    <t>Rocket Ship</t>
  </si>
  <si>
    <t>ARB Expenses</t>
  </si>
  <si>
    <t>RV Lot</t>
  </si>
  <si>
    <t>Water-Irrigation</t>
  </si>
  <si>
    <t>YTD June</t>
  </si>
  <si>
    <t>Compliance Postage</t>
  </si>
  <si>
    <t>2018 actual</t>
  </si>
  <si>
    <t>890x12 mos</t>
  </si>
  <si>
    <t>proj 2018 actual</t>
  </si>
  <si>
    <t>Addl for 2019 reserve</t>
  </si>
  <si>
    <t>Facility Repairs</t>
  </si>
  <si>
    <t>Swim Team Registration</t>
  </si>
  <si>
    <t>Swim Team Boosters</t>
  </si>
  <si>
    <t>Pool Repairs</t>
  </si>
  <si>
    <t>COMMUNITY AFFAIRS</t>
  </si>
  <si>
    <t>Comm Affairs Expense</t>
  </si>
  <si>
    <t>Field Rental</t>
  </si>
  <si>
    <t xml:space="preserve">Pool Rental  </t>
  </si>
  <si>
    <t>Moved from Bldg</t>
  </si>
  <si>
    <t>Building Rental</t>
  </si>
  <si>
    <t>Compliance fines</t>
  </si>
  <si>
    <t>Water - bldg &amp; pool</t>
  </si>
  <si>
    <t>3K cartr + tennis lock</t>
  </si>
  <si>
    <t>Operating Reserve Funding</t>
  </si>
  <si>
    <t>OHHA ADMIN INCOME</t>
  </si>
  <si>
    <t>REVENUE OVER EXPENSE</t>
  </si>
  <si>
    <t>2019 PROJECTED BUDGET</t>
  </si>
  <si>
    <t>Janitorial Labor</t>
  </si>
  <si>
    <t>3K cartridge contract</t>
  </si>
  <si>
    <t>REC DEPT INCOME</t>
  </si>
  <si>
    <t>New account</t>
  </si>
  <si>
    <t>Fitness Income</t>
  </si>
  <si>
    <t>REC DEPT EXPENSE</t>
  </si>
  <si>
    <t>MAINT DEPT INCOME</t>
  </si>
  <si>
    <t>MAINT DEPT EXPENSE</t>
  </si>
  <si>
    <t>RV LOT INCOME</t>
  </si>
  <si>
    <t>RV LOT EXPENSES</t>
  </si>
  <si>
    <t>Fund with Operating Reserve</t>
  </si>
  <si>
    <t>Major expense 2017</t>
  </si>
  <si>
    <t>inclu Turk Trot</t>
  </si>
  <si>
    <t>Tennis/ Pickleball</t>
  </si>
  <si>
    <t>One Exp # for Jackr + all admin &amp; activities</t>
  </si>
  <si>
    <t>Pool Passes &amp; Tags</t>
  </si>
  <si>
    <t>Passes + USTA</t>
  </si>
  <si>
    <t>ARB Expense</t>
  </si>
  <si>
    <t>GL  #</t>
  </si>
  <si>
    <t>Reduce - winter close?</t>
  </si>
  <si>
    <t>Sep Oct Nov=$2000 fall team</t>
  </si>
  <si>
    <t xml:space="preserve">Mstr &amp; Dive Sep - Nov,  Apr-Jun =750 x 6mos </t>
  </si>
  <si>
    <t>Move AE $270*12 = $3240 here; includes CC fees</t>
  </si>
  <si>
    <t>Reduce $6K Dec-Mar close; 2018 est $27,500</t>
  </si>
  <si>
    <t>New acct: net $0 yr end</t>
  </si>
  <si>
    <t>Better WC bid</t>
  </si>
  <si>
    <t>Rec Admin PR 110</t>
  </si>
  <si>
    <t>Rec Aquatic PR 120</t>
  </si>
  <si>
    <t>Rec Athletics PR 130</t>
  </si>
  <si>
    <t>Rec Programs</t>
  </si>
  <si>
    <t>Rec Facility PR 150</t>
  </si>
  <si>
    <t>Social PR 140</t>
  </si>
  <si>
    <t>Reduced - winter close</t>
  </si>
  <si>
    <t>Closed Dec-Mar</t>
  </si>
  <si>
    <t>Bids are received.</t>
  </si>
  <si>
    <t>NOTES AND INFLATION 3%</t>
  </si>
  <si>
    <t>Electric - Pool</t>
  </si>
  <si>
    <t>Electric - Entry &amp; Maint</t>
  </si>
  <si>
    <t>Natural Gas - Pool</t>
  </si>
  <si>
    <t>Natural Gas - Entry &amp; Maint</t>
  </si>
  <si>
    <t>See Water -pool #6195</t>
  </si>
  <si>
    <t>FUND FROM OPERATING RESERVE</t>
  </si>
  <si>
    <t>ADMIN EXPENSES</t>
  </si>
  <si>
    <t>Replacement Reserve Fund</t>
  </si>
  <si>
    <t>Taxes, Fees</t>
  </si>
  <si>
    <t>BUILDING/ POOL  EXPENSE</t>
  </si>
  <si>
    <t>Phone /Internet/ Security</t>
  </si>
  <si>
    <t>COMMUNICATION EXPENSE</t>
  </si>
  <si>
    <t>2019 DEPT REVENUE TOTAL</t>
  </si>
  <si>
    <t>2019 DEPT EXPENSE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</si>
</sst>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_);\(0\)"/>
    <numFmt numFmtId="166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Arial Black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4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37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7" fontId="5" fillId="0" borderId="0" xfId="42" applyNumberFormat="1" applyFont="1" applyFill="1" applyAlignment="1">
      <alignment/>
    </xf>
    <xf numFmtId="37" fontId="5" fillId="0" borderId="0" xfId="42" applyNumberFormat="1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13" xfId="42" applyFont="1" applyFill="1" applyBorder="1" applyAlignment="1">
      <alignment horizontal="center" vertical="center"/>
    </xf>
    <xf numFmtId="37" fontId="7" fillId="0" borderId="0" xfId="4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10" fontId="5" fillId="33" borderId="12" xfId="42" applyNumberFormat="1" applyFont="1" applyFill="1" applyBorder="1" applyAlignment="1">
      <alignment vertical="center"/>
    </xf>
    <xf numFmtId="0" fontId="11" fillId="0" borderId="12" xfId="0" applyFont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37" fontId="7" fillId="0" borderId="10" xfId="42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37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37" fontId="5" fillId="0" borderId="0" xfId="42" applyNumberFormat="1" applyFont="1" applyFill="1" applyBorder="1" applyAlignment="1">
      <alignment/>
    </xf>
    <xf numFmtId="37" fontId="7" fillId="0" borderId="0" xfId="42" applyNumberFormat="1" applyFont="1" applyFill="1" applyBorder="1" applyAlignment="1">
      <alignment vertical="center"/>
    </xf>
    <xf numFmtId="37" fontId="7" fillId="0" borderId="0" xfId="42" applyNumberFormat="1" applyFont="1" applyFill="1" applyBorder="1" applyAlignment="1">
      <alignment/>
    </xf>
    <xf numFmtId="37" fontId="53" fillId="0" borderId="0" xfId="42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37" fontId="7" fillId="0" borderId="10" xfId="42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9" fontId="5" fillId="0" borderId="1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Alignment="1">
      <alignment horizontal="center"/>
    </xf>
    <xf numFmtId="0" fontId="5" fillId="34" borderId="10" xfId="0" applyFont="1" applyFill="1" applyBorder="1" applyAlignment="1">
      <alignment/>
    </xf>
    <xf numFmtId="9" fontId="5" fillId="35" borderId="10" xfId="0" applyNumberFormat="1" applyFont="1" applyFill="1" applyBorder="1" applyAlignment="1" quotePrefix="1">
      <alignment wrapText="1"/>
    </xf>
    <xf numFmtId="0" fontId="5" fillId="35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7" fillId="35" borderId="10" xfId="0" applyFont="1" applyFill="1" applyBorder="1" applyAlignment="1">
      <alignment/>
    </xf>
    <xf numFmtId="0" fontId="11" fillId="0" borderId="18" xfId="0" applyFont="1" applyBorder="1" applyAlignment="1">
      <alignment/>
    </xf>
    <xf numFmtId="0" fontId="7" fillId="0" borderId="19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37" fontId="7" fillId="0" borderId="19" xfId="0" applyNumberFormat="1" applyFont="1" applyBorder="1" applyAlignment="1">
      <alignment/>
    </xf>
    <xf numFmtId="9" fontId="5" fillId="36" borderId="10" xfId="0" applyNumberFormat="1" applyFont="1" applyFill="1" applyBorder="1" applyAlignment="1" quotePrefix="1">
      <alignment wrapText="1"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/>
    </xf>
    <xf numFmtId="0" fontId="14" fillId="22" borderId="10" xfId="0" applyFont="1" applyFill="1" applyBorder="1" applyAlignment="1">
      <alignment wrapText="1"/>
    </xf>
    <xf numFmtId="9" fontId="5" fillId="0" borderId="10" xfId="0" applyNumberFormat="1" applyFont="1" applyFill="1" applyBorder="1" applyAlignment="1" quotePrefix="1">
      <alignment wrapText="1"/>
    </xf>
    <xf numFmtId="3" fontId="7" fillId="0" borderId="19" xfId="0" applyNumberFormat="1" applyFont="1" applyFill="1" applyBorder="1" applyAlignment="1">
      <alignment/>
    </xf>
    <xf numFmtId="37" fontId="7" fillId="0" borderId="20" xfId="42" applyNumberFormat="1" applyFont="1" applyFill="1" applyBorder="1" applyAlignment="1">
      <alignment horizontal="center" vertical="center"/>
    </xf>
    <xf numFmtId="37" fontId="7" fillId="0" borderId="21" xfId="42" applyNumberFormat="1" applyFont="1" applyFill="1" applyBorder="1" applyAlignment="1">
      <alignment vertical="center"/>
    </xf>
    <xf numFmtId="37" fontId="7" fillId="0" borderId="21" xfId="42" applyNumberFormat="1" applyFont="1" applyFill="1" applyBorder="1" applyAlignment="1">
      <alignment/>
    </xf>
    <xf numFmtId="37" fontId="7" fillId="0" borderId="21" xfId="42" applyNumberFormat="1" applyFont="1" applyFill="1" applyBorder="1" applyAlignment="1">
      <alignment wrapText="1"/>
    </xf>
    <xf numFmtId="37" fontId="5" fillId="0" borderId="21" xfId="42" applyNumberFormat="1" applyFont="1" applyFill="1" applyBorder="1" applyAlignment="1">
      <alignment/>
    </xf>
    <xf numFmtId="37" fontId="7" fillId="0" borderId="10" xfId="0" applyNumberFormat="1" applyFont="1" applyFill="1" applyBorder="1" applyAlignment="1">
      <alignment/>
    </xf>
    <xf numFmtId="37" fontId="7" fillId="0" borderId="19" xfId="0" applyNumberFormat="1" applyFont="1" applyFill="1" applyBorder="1" applyAlignment="1">
      <alignment/>
    </xf>
    <xf numFmtId="0" fontId="7" fillId="37" borderId="20" xfId="0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7" fillId="37" borderId="23" xfId="0" applyFont="1" applyFill="1" applyBorder="1" applyAlignment="1">
      <alignment/>
    </xf>
    <xf numFmtId="37" fontId="7" fillId="37" borderId="24" xfId="0" applyNumberFormat="1" applyFont="1" applyFill="1" applyBorder="1" applyAlignment="1">
      <alignment/>
    </xf>
    <xf numFmtId="0" fontId="8" fillId="37" borderId="0" xfId="0" applyFont="1" applyFill="1" applyAlignment="1">
      <alignment/>
    </xf>
    <xf numFmtId="0" fontId="7" fillId="37" borderId="25" xfId="0" applyFont="1" applyFill="1" applyBorder="1" applyAlignment="1">
      <alignment/>
    </xf>
    <xf numFmtId="37" fontId="7" fillId="37" borderId="26" xfId="0" applyNumberFormat="1" applyFont="1" applyFill="1" applyBorder="1" applyAlignment="1">
      <alignment/>
    </xf>
    <xf numFmtId="37" fontId="7" fillId="38" borderId="11" xfId="42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showGridLines="0" tabSelected="1" zoomScale="99" zoomScaleNormal="99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2.75"/>
  <cols>
    <col min="1" max="1" width="20.7109375" style="80" customWidth="1"/>
    <col min="2" max="2" width="6.7109375" style="81" customWidth="1"/>
    <col min="3" max="3" width="10.7109375" style="34" customWidth="1"/>
    <col min="4" max="4" width="14.8515625" style="36" hidden="1" customWidth="1"/>
    <col min="5" max="6" width="10.7109375" style="37" customWidth="1"/>
    <col min="7" max="10" width="8.8515625" style="18" customWidth="1"/>
    <col min="11" max="16384" width="8.8515625" style="17" customWidth="1"/>
  </cols>
  <sheetData>
    <row r="1" spans="1:3" ht="1.5" customHeight="1" thickBot="1">
      <c r="A1" s="31"/>
      <c r="B1" s="32"/>
      <c r="C1" s="35"/>
    </row>
    <row r="2" spans="1:3" ht="12" customHeight="1" hidden="1" thickBot="1">
      <c r="A2" s="33"/>
      <c r="B2" s="38" t="s">
        <v>0</v>
      </c>
      <c r="C2" s="39" t="s">
        <v>25</v>
      </c>
    </row>
    <row r="3" spans="1:10" s="20" customFormat="1" ht="57.75" customHeight="1" thickBot="1">
      <c r="A3" s="40"/>
      <c r="B3" s="41" t="s">
        <v>89</v>
      </c>
      <c r="C3" s="113" t="s">
        <v>70</v>
      </c>
      <c r="D3" s="113" t="s">
        <v>106</v>
      </c>
      <c r="E3" s="113" t="s">
        <v>119</v>
      </c>
      <c r="F3" s="113" t="s">
        <v>120</v>
      </c>
      <c r="G3" s="19"/>
      <c r="H3" s="19"/>
      <c r="I3" s="19"/>
      <c r="J3" s="19"/>
    </row>
    <row r="4" spans="1:10" s="22" customFormat="1" ht="18" customHeight="1" thickBot="1">
      <c r="A4" s="42" t="s">
        <v>68</v>
      </c>
      <c r="B4" s="43"/>
      <c r="C4" s="99"/>
      <c r="D4" s="44">
        <v>1.03</v>
      </c>
      <c r="E4" s="45"/>
      <c r="F4" s="88"/>
      <c r="G4" s="21"/>
      <c r="H4" s="21"/>
      <c r="I4" s="21"/>
      <c r="J4" s="21"/>
    </row>
    <row r="5" spans="1:10" ht="18" customHeight="1">
      <c r="A5" s="46" t="s">
        <v>18</v>
      </c>
      <c r="B5" s="47">
        <v>5000</v>
      </c>
      <c r="C5" s="100">
        <v>357500</v>
      </c>
      <c r="D5" s="49"/>
      <c r="E5" s="50"/>
      <c r="F5" s="89"/>
      <c r="G5" s="23"/>
      <c r="H5" s="23"/>
      <c r="I5" s="23"/>
      <c r="J5" s="23"/>
    </row>
    <row r="6" spans="1:10" ht="18" customHeight="1">
      <c r="A6" s="46" t="s">
        <v>67</v>
      </c>
      <c r="B6" s="47"/>
      <c r="C6" s="100">
        <v>32716</v>
      </c>
      <c r="D6" s="87" t="s">
        <v>81</v>
      </c>
      <c r="E6" s="50"/>
      <c r="F6" s="89"/>
      <c r="G6" s="23"/>
      <c r="H6" s="23"/>
      <c r="I6" s="23"/>
      <c r="J6" s="23"/>
    </row>
    <row r="7" spans="1:10" ht="18" customHeight="1">
      <c r="A7" s="52" t="s">
        <v>40</v>
      </c>
      <c r="B7" s="47">
        <v>5077</v>
      </c>
      <c r="C7" s="100">
        <v>0</v>
      </c>
      <c r="D7" s="49"/>
      <c r="E7" s="50"/>
      <c r="F7" s="89"/>
      <c r="G7" s="23"/>
      <c r="H7" s="23"/>
      <c r="I7" s="23"/>
      <c r="J7" s="23"/>
    </row>
    <row r="8" spans="1:10" ht="18" customHeight="1">
      <c r="A8" s="46" t="s">
        <v>33</v>
      </c>
      <c r="B8" s="47">
        <v>5305</v>
      </c>
      <c r="C8" s="100">
        <v>1000</v>
      </c>
      <c r="D8" s="49" t="s">
        <v>62</v>
      </c>
      <c r="E8" s="53"/>
      <c r="F8" s="89"/>
      <c r="G8" s="23"/>
      <c r="H8" s="23"/>
      <c r="I8" s="23"/>
      <c r="J8" s="23"/>
    </row>
    <row r="9" spans="1:10" s="24" customFormat="1" ht="18" customHeight="1">
      <c r="A9" s="52" t="s">
        <v>14</v>
      </c>
      <c r="B9" s="47">
        <v>5380</v>
      </c>
      <c r="C9" s="100">
        <v>1250</v>
      </c>
      <c r="D9" s="49"/>
      <c r="E9" s="50"/>
      <c r="F9" s="89"/>
      <c r="G9" s="23"/>
      <c r="H9" s="23"/>
      <c r="I9" s="23"/>
      <c r="J9" s="23"/>
    </row>
    <row r="10" spans="1:10" ht="18" customHeight="1">
      <c r="A10" s="52" t="s">
        <v>2</v>
      </c>
      <c r="B10" s="47">
        <v>5830</v>
      </c>
      <c r="C10" s="100">
        <v>400</v>
      </c>
      <c r="D10" s="49"/>
      <c r="E10" s="50"/>
      <c r="F10" s="89"/>
      <c r="G10" s="23"/>
      <c r="H10" s="23"/>
      <c r="I10" s="23"/>
      <c r="J10" s="23"/>
    </row>
    <row r="11" spans="1:10" ht="18" customHeight="1">
      <c r="A11" s="52" t="s">
        <v>7</v>
      </c>
      <c r="B11" s="47">
        <v>5845</v>
      </c>
      <c r="C11" s="100">
        <v>6000</v>
      </c>
      <c r="D11" s="49"/>
      <c r="E11" s="50"/>
      <c r="F11" s="89"/>
      <c r="G11" s="23"/>
      <c r="H11" s="23"/>
      <c r="I11" s="23"/>
      <c r="J11" s="23"/>
    </row>
    <row r="12" spans="1:10" ht="18" customHeight="1">
      <c r="A12" s="52" t="s">
        <v>26</v>
      </c>
      <c r="B12" s="47">
        <v>5890</v>
      </c>
      <c r="C12" s="100">
        <v>500</v>
      </c>
      <c r="D12" s="49" t="s">
        <v>64</v>
      </c>
      <c r="E12" s="50"/>
      <c r="F12" s="89"/>
      <c r="G12" s="23"/>
      <c r="H12" s="23"/>
      <c r="I12" s="23"/>
      <c r="J12" s="23"/>
    </row>
    <row r="13" spans="1:10" s="24" customFormat="1" ht="18" customHeight="1" thickBot="1">
      <c r="A13" s="54"/>
      <c r="B13" s="55"/>
      <c r="C13" s="61">
        <f>SUM(C5:C12)</f>
        <v>399366</v>
      </c>
      <c r="D13" s="49"/>
      <c r="E13" s="53">
        <f>C13</f>
        <v>399366</v>
      </c>
      <c r="F13" s="90"/>
      <c r="G13" s="23"/>
      <c r="H13" s="23"/>
      <c r="I13" s="23"/>
      <c r="J13" s="23"/>
    </row>
    <row r="14" spans="1:10" s="24" customFormat="1" ht="18" customHeight="1" thickBot="1">
      <c r="A14" s="42" t="s">
        <v>113</v>
      </c>
      <c r="B14" s="55"/>
      <c r="C14" s="59"/>
      <c r="D14" s="49"/>
      <c r="E14" s="50"/>
      <c r="F14" s="89"/>
      <c r="G14" s="23"/>
      <c r="H14" s="23"/>
      <c r="I14" s="23"/>
      <c r="J14" s="23"/>
    </row>
    <row r="15" spans="1:10" s="24" customFormat="1" ht="18" customHeight="1">
      <c r="A15" s="49" t="s">
        <v>114</v>
      </c>
      <c r="B15" s="60">
        <v>7001</v>
      </c>
      <c r="C15" s="101">
        <v>50000</v>
      </c>
      <c r="D15" s="115"/>
      <c r="E15" s="50"/>
      <c r="F15" s="89"/>
      <c r="G15" s="23"/>
      <c r="H15" s="23"/>
      <c r="I15" s="23"/>
      <c r="J15" s="23"/>
    </row>
    <row r="16" spans="1:10" s="25" customFormat="1" ht="18" customHeight="1">
      <c r="A16" s="63" t="s">
        <v>27</v>
      </c>
      <c r="B16" s="64">
        <v>7105</v>
      </c>
      <c r="C16" s="101">
        <v>7000</v>
      </c>
      <c r="D16" s="49"/>
      <c r="E16" s="51"/>
      <c r="F16" s="91"/>
      <c r="G16" s="15"/>
      <c r="H16" s="15"/>
      <c r="I16" s="15"/>
      <c r="J16" s="15"/>
    </row>
    <row r="17" spans="1:10" s="25" customFormat="1" ht="18" customHeight="1">
      <c r="A17" s="49" t="s">
        <v>24</v>
      </c>
      <c r="B17" s="64">
        <v>7120</v>
      </c>
      <c r="C17" s="101">
        <v>1250</v>
      </c>
      <c r="D17" s="49" t="s">
        <v>53</v>
      </c>
      <c r="E17" s="51"/>
      <c r="F17" s="91"/>
      <c r="G17" s="15"/>
      <c r="H17" s="15"/>
      <c r="I17" s="15"/>
      <c r="J17" s="15"/>
    </row>
    <row r="18" spans="1:10" ht="18" customHeight="1">
      <c r="A18" s="49" t="s">
        <v>29</v>
      </c>
      <c r="B18" s="64">
        <v>7180</v>
      </c>
      <c r="C18" s="101">
        <v>6000</v>
      </c>
      <c r="D18" s="94" t="s">
        <v>93</v>
      </c>
      <c r="E18" s="50"/>
      <c r="F18" s="89"/>
      <c r="G18" s="23"/>
      <c r="H18" s="23"/>
      <c r="I18" s="23"/>
      <c r="J18" s="23"/>
    </row>
    <row r="19" spans="1:10" ht="18" customHeight="1">
      <c r="A19" s="49" t="s">
        <v>6</v>
      </c>
      <c r="B19" s="64">
        <v>7225</v>
      </c>
      <c r="C19" s="101">
        <v>10000</v>
      </c>
      <c r="D19" s="62"/>
      <c r="E19" s="50"/>
      <c r="F19" s="89"/>
      <c r="G19" s="23"/>
      <c r="H19" s="23"/>
      <c r="I19" s="23"/>
      <c r="J19" s="23"/>
    </row>
    <row r="20" spans="1:10" ht="18" customHeight="1">
      <c r="A20" s="49" t="s">
        <v>10</v>
      </c>
      <c r="B20" s="64">
        <v>7255</v>
      </c>
      <c r="C20" s="101">
        <v>6000</v>
      </c>
      <c r="D20" s="62"/>
      <c r="E20" s="50"/>
      <c r="F20" s="89"/>
      <c r="G20" s="23"/>
      <c r="H20" s="23"/>
      <c r="I20" s="23"/>
      <c r="J20" s="23"/>
    </row>
    <row r="21" spans="1:10" ht="18" customHeight="1">
      <c r="A21" s="49" t="s">
        <v>28</v>
      </c>
      <c r="B21" s="64">
        <v>7285</v>
      </c>
      <c r="C21" s="101">
        <v>3300</v>
      </c>
      <c r="D21" s="62" t="s">
        <v>50</v>
      </c>
      <c r="E21" s="50"/>
      <c r="F21" s="89"/>
      <c r="G21" s="23"/>
      <c r="H21" s="23"/>
      <c r="I21" s="23"/>
      <c r="J21" s="23"/>
    </row>
    <row r="22" spans="1:10" ht="18" customHeight="1">
      <c r="A22" s="49" t="s">
        <v>11</v>
      </c>
      <c r="B22" s="64">
        <v>7300</v>
      </c>
      <c r="C22" s="101">
        <v>30400</v>
      </c>
      <c r="D22" s="62"/>
      <c r="E22" s="50"/>
      <c r="F22" s="89"/>
      <c r="G22" s="23"/>
      <c r="H22" s="23"/>
      <c r="I22" s="23"/>
      <c r="J22" s="23"/>
    </row>
    <row r="23" spans="1:10" ht="18" customHeight="1">
      <c r="A23" s="49" t="s">
        <v>22</v>
      </c>
      <c r="B23" s="64">
        <v>7330</v>
      </c>
      <c r="C23" s="101">
        <v>300</v>
      </c>
      <c r="D23" s="62" t="s">
        <v>50</v>
      </c>
      <c r="E23" s="50"/>
      <c r="F23" s="89"/>
      <c r="G23" s="23"/>
      <c r="H23" s="23"/>
      <c r="I23" s="23"/>
      <c r="J23" s="23"/>
    </row>
    <row r="24" spans="1:10" s="24" customFormat="1" ht="18" customHeight="1">
      <c r="A24" s="49" t="s">
        <v>16</v>
      </c>
      <c r="B24" s="64">
        <v>7466</v>
      </c>
      <c r="C24" s="101">
        <v>3600</v>
      </c>
      <c r="D24" s="62"/>
      <c r="E24" s="50"/>
      <c r="F24" s="89"/>
      <c r="G24" s="23"/>
      <c r="H24" s="23"/>
      <c r="I24" s="23"/>
      <c r="J24" s="23"/>
    </row>
    <row r="25" spans="1:10" s="24" customFormat="1" ht="18" customHeight="1">
      <c r="A25" s="49" t="s">
        <v>115</v>
      </c>
      <c r="B25" s="60">
        <v>7465</v>
      </c>
      <c r="C25" s="101">
        <v>2000</v>
      </c>
      <c r="D25" s="62"/>
      <c r="E25" s="50"/>
      <c r="F25" s="89"/>
      <c r="G25" s="23"/>
      <c r="H25" s="23"/>
      <c r="I25" s="23"/>
      <c r="J25" s="23"/>
    </row>
    <row r="26" spans="1:10" s="24" customFormat="1" ht="18" customHeight="1">
      <c r="A26" s="49" t="s">
        <v>31</v>
      </c>
      <c r="B26" s="64">
        <v>8035</v>
      </c>
      <c r="C26" s="101">
        <v>23000</v>
      </c>
      <c r="D26" s="95" t="s">
        <v>96</v>
      </c>
      <c r="E26" s="50"/>
      <c r="F26" s="89"/>
      <c r="G26" s="23"/>
      <c r="H26" s="23"/>
      <c r="I26" s="23"/>
      <c r="J26" s="23"/>
    </row>
    <row r="27" spans="1:10" s="24" customFormat="1" ht="18" customHeight="1">
      <c r="A27" s="67"/>
      <c r="B27" s="65"/>
      <c r="C27" s="61">
        <f>SUM(C15:C26)</f>
        <v>142850</v>
      </c>
      <c r="D27" s="62"/>
      <c r="E27" s="50"/>
      <c r="F27" s="90">
        <f>(C27-50000)*$D$4+50000</f>
        <v>145635.5</v>
      </c>
      <c r="G27" s="26"/>
      <c r="H27" s="26"/>
      <c r="I27" s="26"/>
      <c r="J27" s="26"/>
    </row>
    <row r="28" spans="1:10" s="24" customFormat="1" ht="18" customHeight="1" thickBot="1">
      <c r="A28" s="54"/>
      <c r="B28" s="66"/>
      <c r="C28" s="56"/>
      <c r="D28" s="62"/>
      <c r="E28" s="50"/>
      <c r="F28" s="89"/>
      <c r="G28" s="23"/>
      <c r="H28" s="23"/>
      <c r="I28" s="23"/>
      <c r="J28" s="23"/>
    </row>
    <row r="29" spans="1:10" ht="18" customHeight="1" thickBot="1">
      <c r="A29" s="42" t="s">
        <v>116</v>
      </c>
      <c r="B29" s="65"/>
      <c r="C29" s="58"/>
      <c r="D29" s="62"/>
      <c r="E29" s="50"/>
      <c r="F29" s="89"/>
      <c r="G29" s="23"/>
      <c r="H29" s="23"/>
      <c r="I29" s="23"/>
      <c r="J29" s="23"/>
    </row>
    <row r="30" spans="1:10" ht="18" customHeight="1">
      <c r="A30" s="63" t="s">
        <v>107</v>
      </c>
      <c r="B30" s="64">
        <v>6060</v>
      </c>
      <c r="C30" s="101">
        <v>11000</v>
      </c>
      <c r="D30" s="95" t="s">
        <v>90</v>
      </c>
      <c r="E30" s="50"/>
      <c r="F30" s="89"/>
      <c r="G30" s="23"/>
      <c r="H30" s="23"/>
      <c r="I30" s="23"/>
      <c r="J30" s="23"/>
    </row>
    <row r="31" spans="1:10" ht="18" customHeight="1">
      <c r="A31" s="63" t="s">
        <v>108</v>
      </c>
      <c r="B31" s="64">
        <v>6061</v>
      </c>
      <c r="C31" s="101"/>
      <c r="D31" s="95"/>
      <c r="E31" s="50"/>
      <c r="F31" s="89"/>
      <c r="G31" s="23"/>
      <c r="H31" s="23"/>
      <c r="I31" s="23"/>
      <c r="J31" s="23"/>
    </row>
    <row r="32" spans="1:10" ht="18" customHeight="1">
      <c r="A32" s="49" t="s">
        <v>4</v>
      </c>
      <c r="B32" s="64">
        <v>6090</v>
      </c>
      <c r="C32" s="101">
        <v>3600</v>
      </c>
      <c r="D32" s="62"/>
      <c r="E32" s="50"/>
      <c r="F32" s="89"/>
      <c r="G32" s="23"/>
      <c r="H32" s="23"/>
      <c r="I32" s="23"/>
      <c r="J32" s="23"/>
    </row>
    <row r="33" spans="1:10" ht="18" customHeight="1">
      <c r="A33" s="67" t="s">
        <v>109</v>
      </c>
      <c r="B33" s="64">
        <v>6105</v>
      </c>
      <c r="C33" s="101">
        <v>21500</v>
      </c>
      <c r="D33" s="96" t="s">
        <v>94</v>
      </c>
      <c r="E33" s="50"/>
      <c r="F33" s="89"/>
      <c r="G33" s="23"/>
      <c r="H33" s="23"/>
      <c r="I33" s="23"/>
      <c r="J33" s="23"/>
    </row>
    <row r="34" spans="1:10" ht="18" customHeight="1">
      <c r="A34" s="73" t="s">
        <v>110</v>
      </c>
      <c r="B34" s="68">
        <v>6106</v>
      </c>
      <c r="C34" s="101"/>
      <c r="D34" s="96"/>
      <c r="E34" s="50"/>
      <c r="F34" s="89"/>
      <c r="G34" s="23"/>
      <c r="H34" s="23"/>
      <c r="I34" s="23"/>
      <c r="J34" s="23"/>
    </row>
    <row r="35" spans="1:10" ht="18" customHeight="1">
      <c r="A35" s="49" t="s">
        <v>5</v>
      </c>
      <c r="B35" s="68">
        <v>6150</v>
      </c>
      <c r="C35" s="101">
        <v>7000</v>
      </c>
      <c r="D35" s="62" t="s">
        <v>72</v>
      </c>
      <c r="E35" s="50"/>
      <c r="F35" s="89"/>
      <c r="G35" s="23"/>
      <c r="H35" s="23"/>
      <c r="I35" s="23"/>
      <c r="J35" s="23"/>
    </row>
    <row r="36" spans="1:10" ht="18" customHeight="1">
      <c r="A36" s="16" t="s">
        <v>117</v>
      </c>
      <c r="B36" s="64">
        <v>6180</v>
      </c>
      <c r="C36" s="101">
        <v>7700</v>
      </c>
      <c r="D36" s="62"/>
      <c r="E36" s="50"/>
      <c r="F36" s="89"/>
      <c r="G36" s="23"/>
      <c r="H36" s="23"/>
      <c r="I36" s="23"/>
      <c r="J36" s="23"/>
    </row>
    <row r="37" spans="1:10" s="25" customFormat="1" ht="18" customHeight="1">
      <c r="A37" s="49" t="s">
        <v>65</v>
      </c>
      <c r="B37" s="64">
        <v>6195</v>
      </c>
      <c r="C37" s="101">
        <v>18000</v>
      </c>
      <c r="D37" s="95" t="s">
        <v>103</v>
      </c>
      <c r="E37" s="51"/>
      <c r="F37" s="91"/>
      <c r="G37" s="15"/>
      <c r="H37" s="15"/>
      <c r="I37" s="15"/>
      <c r="J37" s="15"/>
    </row>
    <row r="38" spans="1:10" s="25" customFormat="1" ht="18" customHeight="1">
      <c r="A38" s="49" t="s">
        <v>54</v>
      </c>
      <c r="B38" s="60">
        <v>6375</v>
      </c>
      <c r="C38" s="101">
        <v>5000</v>
      </c>
      <c r="D38" s="49"/>
      <c r="E38" s="51"/>
      <c r="F38" s="91"/>
      <c r="G38" s="15"/>
      <c r="H38" s="15"/>
      <c r="I38" s="15"/>
      <c r="J38" s="15"/>
    </row>
    <row r="39" spans="1:10" s="25" customFormat="1" ht="18" customHeight="1">
      <c r="A39" s="49" t="s">
        <v>71</v>
      </c>
      <c r="B39" s="60">
        <v>6584</v>
      </c>
      <c r="C39" s="101">
        <v>11000</v>
      </c>
      <c r="D39" s="49" t="s">
        <v>51</v>
      </c>
      <c r="E39" s="51"/>
      <c r="F39" s="91"/>
      <c r="G39" s="15"/>
      <c r="H39" s="15"/>
      <c r="I39" s="15"/>
      <c r="J39" s="15"/>
    </row>
    <row r="40" spans="1:10" s="25" customFormat="1" ht="18" customHeight="1">
      <c r="A40" s="49" t="s">
        <v>32</v>
      </c>
      <c r="B40" s="60">
        <v>6585</v>
      </c>
      <c r="C40" s="101">
        <v>3200</v>
      </c>
      <c r="D40" s="49" t="s">
        <v>50</v>
      </c>
      <c r="E40" s="51"/>
      <c r="F40" s="91"/>
      <c r="G40" s="15"/>
      <c r="H40" s="15"/>
      <c r="I40" s="15"/>
      <c r="J40" s="15"/>
    </row>
    <row r="41" spans="1:10" s="25" customFormat="1" ht="18" customHeight="1">
      <c r="A41" s="49" t="s">
        <v>57</v>
      </c>
      <c r="B41" s="60">
        <v>8395</v>
      </c>
      <c r="C41" s="101">
        <v>5000</v>
      </c>
      <c r="D41" s="49"/>
      <c r="E41" s="51"/>
      <c r="F41" s="91"/>
      <c r="G41" s="15"/>
      <c r="H41" s="15"/>
      <c r="I41" s="15"/>
      <c r="J41" s="15"/>
    </row>
    <row r="42" spans="1:10" s="24" customFormat="1" ht="18" customHeight="1">
      <c r="A42" s="49" t="s">
        <v>8</v>
      </c>
      <c r="B42" s="60">
        <v>8515</v>
      </c>
      <c r="C42" s="101">
        <v>8800</v>
      </c>
      <c r="D42" s="49" t="s">
        <v>52</v>
      </c>
      <c r="E42" s="50"/>
      <c r="F42" s="89"/>
      <c r="G42" s="23"/>
      <c r="H42" s="23"/>
      <c r="I42" s="23"/>
      <c r="J42" s="23"/>
    </row>
    <row r="43" spans="1:10" s="27" customFormat="1" ht="15" thickBot="1">
      <c r="A43" s="33"/>
      <c r="B43" s="69"/>
      <c r="C43" s="48">
        <f>SUM(C30:C42)</f>
        <v>101800</v>
      </c>
      <c r="D43" s="62"/>
      <c r="E43" s="50"/>
      <c r="F43" s="90">
        <f>C43*$D$4</f>
        <v>104854</v>
      </c>
      <c r="G43" s="26"/>
      <c r="H43" s="26"/>
      <c r="I43" s="26"/>
      <c r="J43" s="26"/>
    </row>
    <row r="44" spans="1:10" s="28" customFormat="1" ht="18" customHeight="1" thickBot="1">
      <c r="A44" s="42" t="s">
        <v>73</v>
      </c>
      <c r="B44" s="65"/>
      <c r="C44" s="56"/>
      <c r="D44" s="49"/>
      <c r="E44" s="51"/>
      <c r="F44" s="91"/>
      <c r="G44" s="15"/>
      <c r="H44" s="15"/>
      <c r="I44" s="15"/>
      <c r="J44" s="15"/>
    </row>
    <row r="45" spans="1:10" s="24" customFormat="1" ht="18" customHeight="1">
      <c r="A45" s="70" t="s">
        <v>1</v>
      </c>
      <c r="B45" s="71">
        <v>5500</v>
      </c>
      <c r="C45" s="100">
        <v>20000</v>
      </c>
      <c r="D45" s="62"/>
      <c r="E45" s="50"/>
      <c r="F45" s="89"/>
      <c r="G45" s="23"/>
      <c r="H45" s="23"/>
      <c r="I45" s="23"/>
      <c r="J45" s="23"/>
    </row>
    <row r="46" spans="1:10" s="24" customFormat="1" ht="18" customHeight="1">
      <c r="A46" s="72" t="s">
        <v>60</v>
      </c>
      <c r="B46" s="71">
        <v>5560</v>
      </c>
      <c r="C46" s="101">
        <v>22000</v>
      </c>
      <c r="D46" s="62"/>
      <c r="E46" s="50"/>
      <c r="F46" s="89"/>
      <c r="G46" s="23"/>
      <c r="H46" s="23"/>
      <c r="I46" s="23"/>
      <c r="J46" s="23"/>
    </row>
    <row r="47" spans="1:10" s="24" customFormat="1" ht="18" customHeight="1">
      <c r="A47" s="72" t="s">
        <v>61</v>
      </c>
      <c r="B47" s="71"/>
      <c r="C47" s="101">
        <v>4500</v>
      </c>
      <c r="D47" s="93" t="s">
        <v>92</v>
      </c>
      <c r="E47" s="50"/>
      <c r="F47" s="89"/>
      <c r="G47" s="23"/>
      <c r="H47" s="23"/>
      <c r="I47" s="23"/>
      <c r="J47" s="23"/>
    </row>
    <row r="48" spans="1:10" ht="18" customHeight="1">
      <c r="A48" s="33" t="s">
        <v>63</v>
      </c>
      <c r="B48" s="71"/>
      <c r="C48" s="101">
        <v>5000</v>
      </c>
      <c r="D48" s="62"/>
      <c r="E48" s="50"/>
      <c r="F48" s="89"/>
      <c r="G48" s="23"/>
      <c r="H48" s="23"/>
      <c r="I48" s="23"/>
      <c r="J48" s="23"/>
    </row>
    <row r="49" spans="1:10" ht="18" customHeight="1">
      <c r="A49" s="72" t="s">
        <v>86</v>
      </c>
      <c r="B49" s="71">
        <v>5575</v>
      </c>
      <c r="C49" s="101">
        <v>25000</v>
      </c>
      <c r="D49" s="62"/>
      <c r="E49" s="50"/>
      <c r="F49" s="89"/>
      <c r="G49" s="23"/>
      <c r="H49" s="23"/>
      <c r="I49" s="23"/>
      <c r="J49" s="23"/>
    </row>
    <row r="50" spans="1:10" ht="18" customHeight="1">
      <c r="A50" s="72" t="s">
        <v>23</v>
      </c>
      <c r="B50" s="71">
        <v>5605</v>
      </c>
      <c r="C50" s="100">
        <f>2200+1400</f>
        <v>3600</v>
      </c>
      <c r="D50" s="62" t="s">
        <v>83</v>
      </c>
      <c r="E50" s="50"/>
      <c r="F50" s="89"/>
      <c r="G50" s="23"/>
      <c r="H50" s="23"/>
      <c r="I50" s="23"/>
      <c r="J50" s="23"/>
    </row>
    <row r="51" spans="1:10" ht="18" customHeight="1">
      <c r="A51" s="72" t="s">
        <v>36</v>
      </c>
      <c r="B51" s="71">
        <v>5635</v>
      </c>
      <c r="C51" s="100">
        <v>6500</v>
      </c>
      <c r="D51" s="62"/>
      <c r="E51" s="50"/>
      <c r="F51" s="89"/>
      <c r="G51" s="23"/>
      <c r="H51" s="23"/>
      <c r="I51" s="23"/>
      <c r="J51" s="23"/>
    </row>
    <row r="52" spans="1:10" ht="21" customHeight="1">
      <c r="A52" s="72" t="s">
        <v>55</v>
      </c>
      <c r="B52" s="71">
        <v>5640</v>
      </c>
      <c r="C52" s="100">
        <v>22500</v>
      </c>
      <c r="D52" s="93" t="s">
        <v>91</v>
      </c>
      <c r="E52" s="50"/>
      <c r="F52" s="89"/>
      <c r="G52" s="23"/>
      <c r="H52" s="23"/>
      <c r="I52" s="23"/>
      <c r="J52" s="23"/>
    </row>
    <row r="53" spans="1:10" ht="18" customHeight="1">
      <c r="A53" s="72" t="s">
        <v>56</v>
      </c>
      <c r="B53" s="71"/>
      <c r="C53" s="100">
        <v>0</v>
      </c>
      <c r="D53" s="62"/>
      <c r="E53" s="50"/>
      <c r="F53" s="89"/>
      <c r="G53" s="23"/>
      <c r="H53" s="23"/>
      <c r="I53" s="23"/>
      <c r="J53" s="23"/>
    </row>
    <row r="54" spans="1:10" ht="18" customHeight="1">
      <c r="A54" s="72" t="s">
        <v>75</v>
      </c>
      <c r="B54" s="71">
        <v>5650</v>
      </c>
      <c r="C54" s="100">
        <v>0</v>
      </c>
      <c r="D54" s="62"/>
      <c r="E54" s="50"/>
      <c r="F54" s="89"/>
      <c r="G54" s="23"/>
      <c r="H54" s="23"/>
      <c r="I54" s="23"/>
      <c r="J54" s="23"/>
    </row>
    <row r="55" spans="1:10" s="24" customFormat="1" ht="18" customHeight="1">
      <c r="A55" s="114" t="s">
        <v>84</v>
      </c>
      <c r="B55" s="71"/>
      <c r="C55" s="100">
        <v>2000</v>
      </c>
      <c r="D55" s="62" t="s">
        <v>87</v>
      </c>
      <c r="E55" s="50"/>
      <c r="F55" s="89"/>
      <c r="G55" s="23"/>
      <c r="H55" s="23"/>
      <c r="I55" s="23"/>
      <c r="J55" s="23"/>
    </row>
    <row r="56" spans="1:10" s="24" customFormat="1" ht="18" customHeight="1" thickBot="1">
      <c r="A56" s="54"/>
      <c r="B56" s="55"/>
      <c r="C56" s="48">
        <f>SUM(C45:C55)</f>
        <v>111100</v>
      </c>
      <c r="D56" s="62"/>
      <c r="E56" s="53">
        <f>C56</f>
        <v>111100</v>
      </c>
      <c r="F56" s="89"/>
      <c r="G56" s="23"/>
      <c r="H56" s="23"/>
      <c r="I56" s="23"/>
      <c r="J56" s="23"/>
    </row>
    <row r="57" spans="1:10" s="24" customFormat="1" ht="18" customHeight="1" thickBot="1">
      <c r="A57" s="42" t="s">
        <v>76</v>
      </c>
      <c r="B57" s="55"/>
      <c r="C57" s="57"/>
      <c r="D57" s="62"/>
      <c r="E57" s="50"/>
      <c r="F57" s="89"/>
      <c r="G57" s="23"/>
      <c r="H57" s="23"/>
      <c r="I57" s="23"/>
      <c r="J57" s="23"/>
    </row>
    <row r="58" spans="1:10" s="24" customFormat="1" ht="18" customHeight="1">
      <c r="A58" s="49" t="s">
        <v>1</v>
      </c>
      <c r="B58" s="60">
        <v>8215</v>
      </c>
      <c r="C58" s="102">
        <v>20000</v>
      </c>
      <c r="D58" s="62"/>
      <c r="E58" s="50"/>
      <c r="F58" s="89"/>
      <c r="G58" s="23"/>
      <c r="H58" s="23"/>
      <c r="I58" s="23"/>
      <c r="J58" s="23"/>
    </row>
    <row r="59" spans="1:10" s="24" customFormat="1" ht="18" customHeight="1">
      <c r="A59" s="49" t="s">
        <v>97</v>
      </c>
      <c r="B59" s="60">
        <v>8230</v>
      </c>
      <c r="C59" s="101">
        <v>8000</v>
      </c>
      <c r="D59" s="93" t="s">
        <v>104</v>
      </c>
      <c r="E59" s="50"/>
      <c r="F59" s="89"/>
      <c r="G59" s="23"/>
      <c r="H59" s="23"/>
      <c r="I59" s="23"/>
      <c r="J59" s="23"/>
    </row>
    <row r="60" spans="1:10" s="24" customFormat="1" ht="18" customHeight="1">
      <c r="A60" s="49" t="s">
        <v>101</v>
      </c>
      <c r="B60" s="60">
        <v>8260</v>
      </c>
      <c r="C60" s="101">
        <v>6500</v>
      </c>
      <c r="D60" s="83"/>
      <c r="E60" s="50"/>
      <c r="F60" s="89"/>
      <c r="G60" s="23"/>
      <c r="H60" s="23"/>
      <c r="I60" s="23"/>
      <c r="J60" s="23"/>
    </row>
    <row r="61" spans="1:10" s="24" customFormat="1" ht="18" customHeight="1">
      <c r="A61" s="49" t="s">
        <v>56</v>
      </c>
      <c r="B61" s="60">
        <v>8275</v>
      </c>
      <c r="C61" s="101">
        <v>0</v>
      </c>
      <c r="D61" s="62" t="s">
        <v>95</v>
      </c>
      <c r="E61" s="50"/>
      <c r="F61" s="89"/>
      <c r="G61" s="23"/>
      <c r="H61" s="23"/>
      <c r="I61" s="23"/>
      <c r="J61" s="23"/>
    </row>
    <row r="62" spans="1:10" s="24" customFormat="1" ht="18" customHeight="1">
      <c r="A62" s="49" t="s">
        <v>98</v>
      </c>
      <c r="B62" s="60">
        <v>8320</v>
      </c>
      <c r="C62" s="101">
        <v>50700</v>
      </c>
      <c r="D62" s="97"/>
      <c r="E62" s="50"/>
      <c r="F62" s="89"/>
      <c r="G62" s="23"/>
      <c r="H62" s="23"/>
      <c r="I62" s="23"/>
      <c r="J62" s="23"/>
    </row>
    <row r="63" spans="1:10" s="24" customFormat="1" ht="18" customHeight="1">
      <c r="A63" s="49" t="s">
        <v>102</v>
      </c>
      <c r="B63" s="60"/>
      <c r="C63" s="101">
        <v>2300</v>
      </c>
      <c r="D63" s="83" t="s">
        <v>74</v>
      </c>
      <c r="E63" s="50"/>
      <c r="F63" s="89"/>
      <c r="G63" s="23"/>
      <c r="H63" s="23"/>
      <c r="I63" s="23"/>
      <c r="J63" s="23"/>
    </row>
    <row r="64" spans="1:10" s="24" customFormat="1" ht="18" customHeight="1">
      <c r="A64" s="49" t="s">
        <v>100</v>
      </c>
      <c r="B64" s="60">
        <v>8455</v>
      </c>
      <c r="C64" s="101">
        <v>15000</v>
      </c>
      <c r="D64" s="93" t="s">
        <v>85</v>
      </c>
      <c r="E64" s="50"/>
      <c r="F64" s="89"/>
      <c r="G64" s="23"/>
      <c r="H64" s="23"/>
      <c r="I64" s="23"/>
      <c r="J64" s="23"/>
    </row>
    <row r="65" spans="1:10" ht="18" customHeight="1">
      <c r="A65" s="49" t="s">
        <v>99</v>
      </c>
      <c r="B65" s="60">
        <v>8472</v>
      </c>
      <c r="C65" s="103">
        <v>200</v>
      </c>
      <c r="D65" s="49"/>
      <c r="E65" s="50"/>
      <c r="F65" s="89"/>
      <c r="G65" s="23"/>
      <c r="H65" s="23"/>
      <c r="I65" s="23"/>
      <c r="J65" s="23"/>
    </row>
    <row r="66" spans="1:10" s="24" customFormat="1" ht="18" customHeight="1" thickBot="1">
      <c r="A66" s="73"/>
      <c r="B66" s="65"/>
      <c r="C66" s="61">
        <f>SUM(C58:C65)</f>
        <v>102700</v>
      </c>
      <c r="D66" s="62"/>
      <c r="E66" s="50"/>
      <c r="F66" s="90">
        <f>C66*$D$4</f>
        <v>105781</v>
      </c>
      <c r="G66" s="26"/>
      <c r="H66" s="26"/>
      <c r="I66" s="26"/>
      <c r="J66" s="26"/>
    </row>
    <row r="67" spans="1:10" s="24" customFormat="1" ht="18" customHeight="1" thickBot="1">
      <c r="A67" s="42" t="s">
        <v>77</v>
      </c>
      <c r="B67" s="65"/>
      <c r="C67" s="56"/>
      <c r="D67" s="62"/>
      <c r="E67" s="50"/>
      <c r="F67" s="89"/>
      <c r="G67" s="23"/>
      <c r="H67" s="23"/>
      <c r="I67" s="23"/>
      <c r="J67" s="23"/>
    </row>
    <row r="68" spans="1:10" ht="18" customHeight="1">
      <c r="A68" s="63" t="s">
        <v>19</v>
      </c>
      <c r="B68" s="64">
        <v>5177</v>
      </c>
      <c r="C68" s="101">
        <v>2500</v>
      </c>
      <c r="D68" s="62"/>
      <c r="E68" s="50"/>
      <c r="F68" s="89"/>
      <c r="G68" s="23"/>
      <c r="H68" s="23"/>
      <c r="I68" s="23"/>
      <c r="J68" s="23"/>
    </row>
    <row r="69" spans="1:10" ht="18" customHeight="1">
      <c r="A69" s="74" t="s">
        <v>20</v>
      </c>
      <c r="B69" s="60">
        <v>5620</v>
      </c>
      <c r="C69" s="101">
        <v>350</v>
      </c>
      <c r="D69" s="62"/>
      <c r="E69" s="50"/>
      <c r="F69" s="89"/>
      <c r="G69" s="23"/>
      <c r="H69" s="23"/>
      <c r="I69" s="23"/>
      <c r="J69" s="23"/>
    </row>
    <row r="70" spans="1:10" s="25" customFormat="1" ht="18" customHeight="1" thickBot="1">
      <c r="A70" s="54"/>
      <c r="B70" s="65"/>
      <c r="C70" s="61">
        <f>SUM(C68:C69)</f>
        <v>2850</v>
      </c>
      <c r="D70" s="49"/>
      <c r="E70" s="53">
        <f>C70</f>
        <v>2850</v>
      </c>
      <c r="F70" s="91"/>
      <c r="G70" s="15"/>
      <c r="H70" s="15"/>
      <c r="I70" s="15"/>
      <c r="J70" s="15"/>
    </row>
    <row r="71" spans="1:10" s="25" customFormat="1" ht="18" customHeight="1" thickBot="1">
      <c r="A71" s="42" t="s">
        <v>78</v>
      </c>
      <c r="B71" s="65"/>
      <c r="C71" s="59"/>
      <c r="D71" s="49"/>
      <c r="E71" s="51"/>
      <c r="F71" s="91"/>
      <c r="G71" s="15"/>
      <c r="H71" s="15"/>
      <c r="I71" s="15"/>
      <c r="J71" s="15"/>
    </row>
    <row r="72" spans="1:10" s="25" customFormat="1" ht="18" customHeight="1">
      <c r="A72" s="63" t="s">
        <v>3</v>
      </c>
      <c r="B72" s="64">
        <v>6045</v>
      </c>
      <c r="C72" s="101">
        <v>10000</v>
      </c>
      <c r="D72" s="49"/>
      <c r="E72" s="51"/>
      <c r="F72" s="91"/>
      <c r="G72" s="15"/>
      <c r="H72" s="15"/>
      <c r="I72" s="15"/>
      <c r="J72" s="15"/>
    </row>
    <row r="73" spans="1:10" ht="18" customHeight="1">
      <c r="A73" s="49" t="s">
        <v>15</v>
      </c>
      <c r="B73" s="64">
        <v>6120</v>
      </c>
      <c r="C73" s="101">
        <v>2000</v>
      </c>
      <c r="D73" s="62"/>
      <c r="E73" s="50"/>
      <c r="F73" s="89"/>
      <c r="G73" s="23"/>
      <c r="H73" s="23"/>
      <c r="I73" s="23"/>
      <c r="J73" s="23"/>
    </row>
    <row r="74" spans="1:10" ht="18" customHeight="1">
      <c r="A74" s="49" t="s">
        <v>35</v>
      </c>
      <c r="B74" s="60">
        <v>6181</v>
      </c>
      <c r="C74" s="101">
        <v>500</v>
      </c>
      <c r="D74" s="62"/>
      <c r="E74" s="50"/>
      <c r="F74" s="89"/>
      <c r="G74" s="23"/>
      <c r="H74" s="23"/>
      <c r="I74" s="23"/>
      <c r="J74" s="23"/>
    </row>
    <row r="75" spans="1:10" ht="18" customHeight="1">
      <c r="A75" s="49" t="s">
        <v>47</v>
      </c>
      <c r="B75" s="60">
        <v>6225</v>
      </c>
      <c r="C75" s="101">
        <v>12000</v>
      </c>
      <c r="D75" s="62" t="s">
        <v>111</v>
      </c>
      <c r="E75" s="50"/>
      <c r="F75" s="89"/>
      <c r="G75" s="23"/>
      <c r="H75" s="23"/>
      <c r="I75" s="23"/>
      <c r="J75" s="23"/>
    </row>
    <row r="76" spans="1:10" s="24" customFormat="1" ht="18" customHeight="1">
      <c r="A76" s="49" t="s">
        <v>9</v>
      </c>
      <c r="B76" s="64">
        <v>6690</v>
      </c>
      <c r="C76" s="101">
        <v>9000</v>
      </c>
      <c r="D76" s="62" t="s">
        <v>66</v>
      </c>
      <c r="E76" s="50"/>
      <c r="F76" s="89"/>
      <c r="G76" s="23"/>
      <c r="H76" s="23"/>
      <c r="I76" s="23"/>
      <c r="J76" s="23"/>
    </row>
    <row r="77" spans="1:10" s="24" customFormat="1" ht="18" customHeight="1">
      <c r="A77" s="49" t="s">
        <v>30</v>
      </c>
      <c r="B77" s="60">
        <v>7675</v>
      </c>
      <c r="C77" s="101">
        <v>66000</v>
      </c>
      <c r="D77" s="62"/>
      <c r="E77" s="50"/>
      <c r="F77" s="89"/>
      <c r="G77" s="23"/>
      <c r="H77" s="23"/>
      <c r="I77" s="23"/>
      <c r="J77" s="23"/>
    </row>
    <row r="78" spans="1:10" s="24" customFormat="1" ht="18" customHeight="1">
      <c r="A78" s="49" t="s">
        <v>20</v>
      </c>
      <c r="B78" s="60">
        <v>7735</v>
      </c>
      <c r="C78" s="101">
        <v>350</v>
      </c>
      <c r="D78" s="62"/>
      <c r="E78" s="50"/>
      <c r="F78" s="89"/>
      <c r="G78" s="23"/>
      <c r="H78" s="23"/>
      <c r="I78" s="23"/>
      <c r="J78" s="23"/>
    </row>
    <row r="79" spans="1:10" s="24" customFormat="1" ht="18" customHeight="1">
      <c r="A79" s="49" t="s">
        <v>21</v>
      </c>
      <c r="B79" s="60">
        <v>7990</v>
      </c>
      <c r="C79" s="101">
        <v>47300</v>
      </c>
      <c r="D79" s="75">
        <v>0.1</v>
      </c>
      <c r="E79" s="50"/>
      <c r="F79" s="89"/>
      <c r="G79" s="23"/>
      <c r="H79" s="23"/>
      <c r="I79" s="23"/>
      <c r="J79" s="23"/>
    </row>
    <row r="80" spans="1:10" s="24" customFormat="1" ht="18" customHeight="1">
      <c r="A80" s="73"/>
      <c r="B80" s="55"/>
      <c r="C80" s="61">
        <f>SUM(C72:C79)</f>
        <v>147150</v>
      </c>
      <c r="D80" s="62"/>
      <c r="E80" s="50"/>
      <c r="F80" s="90">
        <f>(C80-66000)*$D$4+66000</f>
        <v>149584.5</v>
      </c>
      <c r="G80" s="29"/>
      <c r="H80" s="29"/>
      <c r="I80" s="29"/>
      <c r="J80" s="29"/>
    </row>
    <row r="81" spans="1:10" s="24" customFormat="1" ht="18" customHeight="1" thickBot="1">
      <c r="A81" s="76"/>
      <c r="B81" s="55"/>
      <c r="C81" s="56"/>
      <c r="D81" s="62"/>
      <c r="E81" s="50"/>
      <c r="F81" s="89"/>
      <c r="G81" s="23"/>
      <c r="H81" s="23"/>
      <c r="I81" s="23"/>
      <c r="J81" s="23"/>
    </row>
    <row r="82" spans="1:10" s="24" customFormat="1" ht="18" customHeight="1" thickBot="1">
      <c r="A82" s="77" t="s">
        <v>79</v>
      </c>
      <c r="B82" s="55"/>
      <c r="C82" s="56"/>
      <c r="D82" s="62"/>
      <c r="E82" s="50"/>
      <c r="F82" s="89"/>
      <c r="G82" s="23"/>
      <c r="H82" s="23"/>
      <c r="I82" s="23"/>
      <c r="J82" s="23"/>
    </row>
    <row r="83" spans="1:10" s="24" customFormat="1" ht="18" customHeight="1" thickBot="1">
      <c r="A83" s="63" t="s">
        <v>12</v>
      </c>
      <c r="B83" s="64">
        <v>5370</v>
      </c>
      <c r="C83" s="101">
        <v>15000</v>
      </c>
      <c r="D83" s="62"/>
      <c r="E83" s="53">
        <f>C83</f>
        <v>15000</v>
      </c>
      <c r="F83" s="89"/>
      <c r="G83" s="23"/>
      <c r="H83" s="23"/>
      <c r="I83" s="23"/>
      <c r="J83" s="23"/>
    </row>
    <row r="84" spans="1:10" s="24" customFormat="1" ht="18" customHeight="1" thickBot="1">
      <c r="A84" s="42" t="s">
        <v>80</v>
      </c>
      <c r="B84" s="65"/>
      <c r="C84" s="58"/>
      <c r="D84" s="62"/>
      <c r="E84" s="50"/>
      <c r="F84" s="89"/>
      <c r="G84" s="23"/>
      <c r="H84" s="23"/>
      <c r="I84" s="23"/>
      <c r="J84" s="23"/>
    </row>
    <row r="85" spans="1:10" ht="18" customHeight="1">
      <c r="A85" s="63" t="s">
        <v>46</v>
      </c>
      <c r="B85" s="64">
        <v>6750</v>
      </c>
      <c r="C85" s="101">
        <v>9000</v>
      </c>
      <c r="D85" s="62" t="s">
        <v>105</v>
      </c>
      <c r="E85" s="50"/>
      <c r="F85" s="98">
        <f>C85</f>
        <v>9000</v>
      </c>
      <c r="G85" s="26"/>
      <c r="H85" s="26"/>
      <c r="I85" s="26"/>
      <c r="J85" s="26"/>
    </row>
    <row r="86" spans="1:10" ht="18" customHeight="1" thickBot="1">
      <c r="A86" s="73"/>
      <c r="B86" s="65"/>
      <c r="C86" s="56"/>
      <c r="D86" s="62"/>
      <c r="E86" s="50"/>
      <c r="F86" s="89"/>
      <c r="G86" s="23"/>
      <c r="H86" s="23"/>
      <c r="I86" s="23"/>
      <c r="J86" s="23"/>
    </row>
    <row r="87" spans="1:10" s="24" customFormat="1" ht="18" customHeight="1" thickBot="1">
      <c r="A87" s="42" t="s">
        <v>118</v>
      </c>
      <c r="B87" s="65"/>
      <c r="C87" s="56"/>
      <c r="D87" s="62"/>
      <c r="E87" s="50"/>
      <c r="F87" s="89"/>
      <c r="G87" s="23"/>
      <c r="H87" s="23"/>
      <c r="I87" s="23"/>
      <c r="J87" s="23"/>
    </row>
    <row r="88" spans="1:10" s="24" customFormat="1" ht="18" customHeight="1">
      <c r="A88" s="73" t="s">
        <v>38</v>
      </c>
      <c r="B88" s="64">
        <v>7315</v>
      </c>
      <c r="C88" s="101">
        <v>1500</v>
      </c>
      <c r="D88" s="84" t="s">
        <v>19</v>
      </c>
      <c r="E88" s="50"/>
      <c r="F88" s="89"/>
      <c r="G88" s="23"/>
      <c r="H88" s="23"/>
      <c r="I88" s="23"/>
      <c r="J88" s="23"/>
    </row>
    <row r="89" spans="1:10" s="24" customFormat="1" ht="18" customHeight="1">
      <c r="A89" s="63" t="s">
        <v>13</v>
      </c>
      <c r="B89" s="78">
        <v>7375</v>
      </c>
      <c r="C89" s="101">
        <v>6000</v>
      </c>
      <c r="D89" s="62"/>
      <c r="E89" s="50"/>
      <c r="F89" s="90"/>
      <c r="G89" s="26"/>
      <c r="H89" s="26"/>
      <c r="I89" s="26"/>
      <c r="J89" s="26"/>
    </row>
    <row r="90" spans="1:10" s="24" customFormat="1" ht="18" customHeight="1" thickBot="1">
      <c r="A90" s="73"/>
      <c r="B90" s="55"/>
      <c r="C90" s="61">
        <f>SUM(C88:C89)</f>
        <v>7500</v>
      </c>
      <c r="D90" s="49"/>
      <c r="E90" s="50"/>
      <c r="F90" s="90">
        <f>C90*D4</f>
        <v>7725</v>
      </c>
      <c r="G90" s="23"/>
      <c r="H90" s="23"/>
      <c r="I90" s="23"/>
      <c r="J90" s="23"/>
    </row>
    <row r="91" spans="1:10" ht="18" customHeight="1">
      <c r="A91" s="14" t="s">
        <v>43</v>
      </c>
      <c r="B91" s="65"/>
      <c r="C91" s="56"/>
      <c r="D91" s="49"/>
      <c r="E91" s="50"/>
      <c r="F91" s="89"/>
      <c r="G91" s="23"/>
      <c r="H91" s="23"/>
      <c r="I91" s="23"/>
      <c r="J91" s="23"/>
    </row>
    <row r="92" spans="1:10" ht="18" customHeight="1">
      <c r="A92" s="49" t="s">
        <v>39</v>
      </c>
      <c r="B92" s="64">
        <v>6895</v>
      </c>
      <c r="C92" s="101">
        <v>0</v>
      </c>
      <c r="D92" s="84" t="s">
        <v>82</v>
      </c>
      <c r="E92" s="50"/>
      <c r="F92" s="89"/>
      <c r="G92" s="23"/>
      <c r="H92" s="23"/>
      <c r="I92" s="23"/>
      <c r="J92" s="23"/>
    </row>
    <row r="93" spans="1:10" ht="18" customHeight="1">
      <c r="A93" s="49" t="s">
        <v>37</v>
      </c>
      <c r="B93" s="64">
        <v>7256</v>
      </c>
      <c r="C93" s="101">
        <v>1000</v>
      </c>
      <c r="D93" s="62"/>
      <c r="E93" s="50"/>
      <c r="F93" s="89"/>
      <c r="G93" s="23"/>
      <c r="H93" s="23"/>
      <c r="I93" s="23"/>
      <c r="J93" s="23"/>
    </row>
    <row r="94" spans="1:10" ht="18" customHeight="1">
      <c r="A94" s="49" t="s">
        <v>49</v>
      </c>
      <c r="B94" s="64">
        <v>7390</v>
      </c>
      <c r="C94" s="101">
        <v>200</v>
      </c>
      <c r="D94" s="62"/>
      <c r="E94" s="50"/>
      <c r="F94" s="89"/>
      <c r="G94" s="23"/>
      <c r="H94" s="23"/>
      <c r="I94" s="23"/>
      <c r="J94" s="23"/>
    </row>
    <row r="95" spans="1:10" ht="15.75" customHeight="1" thickBot="1">
      <c r="A95" s="73"/>
      <c r="B95" s="79"/>
      <c r="C95" s="48">
        <f>SUM(C92:C94)</f>
        <v>1200</v>
      </c>
      <c r="D95" s="62"/>
      <c r="E95" s="50"/>
      <c r="F95" s="90">
        <f>C95*D4</f>
        <v>1236</v>
      </c>
      <c r="G95" s="26"/>
      <c r="H95" s="26"/>
      <c r="I95" s="26"/>
      <c r="J95" s="26"/>
    </row>
    <row r="96" spans="1:10" ht="18" customHeight="1">
      <c r="A96" s="85" t="s">
        <v>58</v>
      </c>
      <c r="B96" s="86"/>
      <c r="C96" s="57"/>
      <c r="D96" s="62"/>
      <c r="E96" s="50"/>
      <c r="F96" s="92"/>
      <c r="G96" s="26"/>
      <c r="H96" s="26"/>
      <c r="I96" s="26"/>
      <c r="J96" s="26"/>
    </row>
    <row r="97" spans="1:10" ht="18" customHeight="1">
      <c r="A97" s="49" t="s">
        <v>59</v>
      </c>
      <c r="B97" s="64"/>
      <c r="C97" s="101">
        <v>1500</v>
      </c>
      <c r="D97" s="84" t="s">
        <v>74</v>
      </c>
      <c r="E97" s="50"/>
      <c r="F97" s="90">
        <f>C97</f>
        <v>1500</v>
      </c>
      <c r="G97" s="26"/>
      <c r="H97" s="26"/>
      <c r="I97" s="26"/>
      <c r="J97" s="26"/>
    </row>
    <row r="98" spans="1:10" ht="12" thickBot="1">
      <c r="A98" s="73"/>
      <c r="B98" s="79"/>
      <c r="C98" s="57"/>
      <c r="D98" s="62"/>
      <c r="E98" s="50"/>
      <c r="F98" s="92"/>
      <c r="G98" s="26"/>
      <c r="H98" s="26"/>
      <c r="I98" s="26"/>
      <c r="J98" s="26"/>
    </row>
    <row r="99" spans="1:10" ht="17.25" customHeight="1">
      <c r="A99" s="14" t="s">
        <v>45</v>
      </c>
      <c r="B99" s="65"/>
      <c r="C99" s="56"/>
      <c r="D99" s="62"/>
      <c r="E99" s="50"/>
      <c r="F99" s="89"/>
      <c r="G99" s="23"/>
      <c r="H99" s="23"/>
      <c r="I99" s="23"/>
      <c r="J99" s="23"/>
    </row>
    <row r="100" spans="1:10" ht="18" customHeight="1">
      <c r="A100" s="49" t="s">
        <v>88</v>
      </c>
      <c r="B100" s="64">
        <v>7015</v>
      </c>
      <c r="C100" s="101">
        <v>3000</v>
      </c>
      <c r="D100" s="84" t="s">
        <v>74</v>
      </c>
      <c r="E100" s="50"/>
      <c r="F100" s="92">
        <f>C100</f>
        <v>3000</v>
      </c>
      <c r="G100" s="26"/>
      <c r="H100" s="26"/>
      <c r="I100" s="26"/>
      <c r="J100" s="26"/>
    </row>
    <row r="101" spans="4:10" ht="12">
      <c r="D101" s="62"/>
      <c r="E101" s="50"/>
      <c r="F101" s="89"/>
      <c r="G101" s="23"/>
      <c r="H101" s="23"/>
      <c r="I101" s="23"/>
      <c r="J101" s="23"/>
    </row>
    <row r="102" spans="4:10" ht="12">
      <c r="D102" s="82"/>
      <c r="E102" s="104">
        <f>SUM(E5:E100)</f>
        <v>528316</v>
      </c>
      <c r="F102" s="105">
        <f>SUM(F5:F100)</f>
        <v>528316</v>
      </c>
      <c r="G102" s="26"/>
      <c r="H102" s="26"/>
      <c r="I102" s="26"/>
      <c r="J102" s="26"/>
    </row>
    <row r="103" spans="3:6" ht="12">
      <c r="C103" s="106" t="s">
        <v>69</v>
      </c>
      <c r="D103" s="107"/>
      <c r="E103" s="108"/>
      <c r="F103" s="109">
        <v>-32716</v>
      </c>
    </row>
    <row r="104" spans="3:10" ht="12">
      <c r="C104" s="106" t="s">
        <v>112</v>
      </c>
      <c r="D104" s="110"/>
      <c r="E104" s="111"/>
      <c r="F104" s="112"/>
      <c r="G104" s="30"/>
      <c r="H104" s="30"/>
      <c r="I104" s="30"/>
      <c r="J104" s="30"/>
    </row>
    <row r="131" ht="15" customHeight="1"/>
  </sheetData>
  <sheetProtection/>
  <conditionalFormatting sqref="C98 C5:C83 C87:C96">
    <cfRule type="cellIs" priority="19" dxfId="0" operator="lessThan">
      <formula>0</formula>
    </cfRule>
  </conditionalFormatting>
  <conditionalFormatting sqref="C99:C100">
    <cfRule type="cellIs" priority="10" dxfId="0" operator="lessThan">
      <formula>0</formula>
    </cfRule>
  </conditionalFormatting>
  <conditionalFormatting sqref="C84:C86">
    <cfRule type="cellIs" priority="9" dxfId="0" operator="lessThan">
      <formula>0</formula>
    </cfRule>
  </conditionalFormatting>
  <conditionalFormatting sqref="D4">
    <cfRule type="cellIs" priority="6" dxfId="0" operator="lessThan">
      <formula>0</formula>
    </cfRule>
  </conditionalFormatting>
  <conditionalFormatting sqref="C97">
    <cfRule type="cellIs" priority="1" dxfId="0" operator="lessThan">
      <formula>0</formula>
    </cfRule>
  </conditionalFormatting>
  <printOptions/>
  <pageMargins left="0" right="0" top="0" bottom="0" header="0.05" footer="0.3"/>
  <pageSetup fitToHeight="0" fitToWidth="1" orientation="portrait" r:id="rId1"/>
  <headerFooter>
    <oddFooter>&amp;LOHHA DRAFT BUDGET 2018-2019&amp;R&amp;D</oddFooter>
  </headerFooter>
  <rowBreaks count="2" manualBreakCount="2">
    <brk id="43" max="33" man="1"/>
    <brk id="66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4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8.7109375" style="0" customWidth="1"/>
  </cols>
  <sheetData>
    <row r="3" ht="13.5" thickBot="1"/>
    <row r="4" spans="1:2" ht="14.25" thickBot="1">
      <c r="A4" s="8" t="s">
        <v>41</v>
      </c>
      <c r="B4" s="9"/>
    </row>
    <row r="5" spans="1:2" ht="12.75">
      <c r="A5" s="10" t="s">
        <v>18</v>
      </c>
      <c r="B5" s="11">
        <v>5000</v>
      </c>
    </row>
    <row r="6" spans="1:2" ht="12.75">
      <c r="A6" s="12" t="s">
        <v>40</v>
      </c>
      <c r="B6" s="11">
        <v>5077</v>
      </c>
    </row>
    <row r="7" spans="1:2" ht="12.75">
      <c r="A7" s="12" t="s">
        <v>44</v>
      </c>
      <c r="B7" s="11">
        <v>5130</v>
      </c>
    </row>
    <row r="8" spans="1:2" ht="12.75">
      <c r="A8" s="13" t="s">
        <v>14</v>
      </c>
      <c r="B8" s="11">
        <v>5380</v>
      </c>
    </row>
    <row r="9" spans="1:2" ht="12.75">
      <c r="A9" s="13" t="s">
        <v>2</v>
      </c>
      <c r="B9" s="11">
        <v>5830</v>
      </c>
    </row>
    <row r="10" spans="1:2" ht="12.75">
      <c r="A10" s="13" t="s">
        <v>7</v>
      </c>
      <c r="B10" s="11">
        <v>5845</v>
      </c>
    </row>
    <row r="11" spans="1:2" ht="13.5" thickBot="1">
      <c r="A11" s="12" t="s">
        <v>26</v>
      </c>
      <c r="B11" s="11">
        <v>5890</v>
      </c>
    </row>
    <row r="12" spans="1:2" ht="13.5" thickBot="1">
      <c r="A12" s="5" t="s">
        <v>42</v>
      </c>
      <c r="B12" s="6"/>
    </row>
    <row r="13" spans="1:2" ht="12.75">
      <c r="A13" s="3" t="s">
        <v>34</v>
      </c>
      <c r="B13" s="4">
        <v>7001</v>
      </c>
    </row>
    <row r="14" spans="1:2" ht="12.75">
      <c r="A14" s="7" t="s">
        <v>27</v>
      </c>
      <c r="B14" s="2">
        <v>7105</v>
      </c>
    </row>
    <row r="15" spans="1:2" ht="12.75">
      <c r="A15" s="3" t="s">
        <v>24</v>
      </c>
      <c r="B15" s="2">
        <v>7120</v>
      </c>
    </row>
    <row r="16" spans="1:2" ht="12.75">
      <c r="A16" s="3" t="s">
        <v>29</v>
      </c>
      <c r="B16" s="2">
        <v>7180</v>
      </c>
    </row>
    <row r="17" spans="1:2" ht="12.75">
      <c r="A17" s="1" t="s">
        <v>6</v>
      </c>
      <c r="B17" s="2">
        <v>7225</v>
      </c>
    </row>
    <row r="18" spans="1:2" ht="12.75">
      <c r="A18" s="1" t="s">
        <v>10</v>
      </c>
      <c r="B18" s="2">
        <v>7255</v>
      </c>
    </row>
    <row r="19" spans="1:2" ht="12.75">
      <c r="A19" s="3" t="s">
        <v>28</v>
      </c>
      <c r="B19" s="2">
        <v>7285</v>
      </c>
    </row>
    <row r="20" spans="1:2" ht="12.75">
      <c r="A20" s="3" t="s">
        <v>11</v>
      </c>
      <c r="B20" s="2">
        <v>7300</v>
      </c>
    </row>
    <row r="21" spans="1:2" ht="12.75">
      <c r="A21" s="3" t="s">
        <v>22</v>
      </c>
      <c r="B21" s="2">
        <v>7330</v>
      </c>
    </row>
    <row r="22" spans="1:2" ht="12.75">
      <c r="A22" s="1" t="s">
        <v>16</v>
      </c>
      <c r="B22" s="2">
        <v>7466</v>
      </c>
    </row>
    <row r="23" spans="1:2" ht="12.75">
      <c r="A23" s="3" t="s">
        <v>17</v>
      </c>
      <c r="B23" s="4">
        <v>7465</v>
      </c>
    </row>
    <row r="24" spans="1:2" ht="12.75">
      <c r="A24" s="3" t="s">
        <v>31</v>
      </c>
      <c r="B24" s="2">
        <v>8035</v>
      </c>
    </row>
    <row r="27" ht="13.5" thickBot="1"/>
    <row r="28" spans="1:5" ht="13.5" thickBot="1">
      <c r="A28" s="5" t="s">
        <v>42</v>
      </c>
      <c r="B28" s="6"/>
      <c r="D28" t="s">
        <v>48</v>
      </c>
      <c r="E28">
        <v>9</v>
      </c>
    </row>
    <row r="29" spans="1:5" ht="12.75">
      <c r="A29" s="3" t="s">
        <v>34</v>
      </c>
      <c r="B29" s="4">
        <v>7001</v>
      </c>
      <c r="D29">
        <v>39710</v>
      </c>
      <c r="E29">
        <f>+D29/E28</f>
        <v>4412.222222222223</v>
      </c>
    </row>
    <row r="30" spans="1:5" ht="12.75">
      <c r="A30" s="7" t="s">
        <v>27</v>
      </c>
      <c r="B30" s="2">
        <v>7105</v>
      </c>
      <c r="D30">
        <v>5190</v>
      </c>
      <c r="E30">
        <f>+D30/9</f>
        <v>576.6666666666666</v>
      </c>
    </row>
    <row r="31" spans="1:5" ht="12.75">
      <c r="A31" s="3" t="s">
        <v>24</v>
      </c>
      <c r="B31" s="2">
        <v>7120</v>
      </c>
      <c r="D31">
        <v>550</v>
      </c>
      <c r="E31">
        <f>+D31/9</f>
        <v>61.111111111111114</v>
      </c>
    </row>
    <row r="32" spans="1:5" ht="12.75">
      <c r="A32" s="3" t="s">
        <v>29</v>
      </c>
      <c r="B32" s="2">
        <v>7180</v>
      </c>
      <c r="D32">
        <v>4290</v>
      </c>
      <c r="E32">
        <f aca="true" t="shared" si="0" ref="E32:E40">+D32/9</f>
        <v>476.6666666666667</v>
      </c>
    </row>
    <row r="33" spans="1:5" ht="12.75">
      <c r="A33" s="1" t="s">
        <v>6</v>
      </c>
      <c r="B33" s="2">
        <v>7225</v>
      </c>
      <c r="D33">
        <v>7961</v>
      </c>
      <c r="E33">
        <f t="shared" si="0"/>
        <v>884.5555555555555</v>
      </c>
    </row>
    <row r="34" spans="1:5" ht="12.75">
      <c r="A34" s="1" t="s">
        <v>10</v>
      </c>
      <c r="B34" s="2">
        <v>7255</v>
      </c>
      <c r="D34">
        <v>425</v>
      </c>
      <c r="E34">
        <f t="shared" si="0"/>
        <v>47.22222222222222</v>
      </c>
    </row>
    <row r="35" spans="1:5" ht="12.75">
      <c r="A35" s="3" t="s">
        <v>28</v>
      </c>
      <c r="B35" s="2">
        <v>7285</v>
      </c>
      <c r="D35">
        <v>2390</v>
      </c>
      <c r="E35">
        <f t="shared" si="0"/>
        <v>265.55555555555554</v>
      </c>
    </row>
    <row r="36" spans="1:5" ht="12.75">
      <c r="A36" s="3" t="s">
        <v>11</v>
      </c>
      <c r="B36" s="2">
        <v>7300</v>
      </c>
      <c r="D36">
        <v>20704</v>
      </c>
      <c r="E36">
        <f t="shared" si="0"/>
        <v>2300.4444444444443</v>
      </c>
    </row>
    <row r="37" spans="1:5" ht="12.75">
      <c r="A37" s="3" t="s">
        <v>22</v>
      </c>
      <c r="B37" s="2">
        <v>7330</v>
      </c>
      <c r="D37">
        <v>0</v>
      </c>
      <c r="E37">
        <f t="shared" si="0"/>
        <v>0</v>
      </c>
    </row>
    <row r="38" spans="1:5" ht="12.75">
      <c r="A38" s="1" t="s">
        <v>16</v>
      </c>
      <c r="B38" s="2">
        <v>7466</v>
      </c>
      <c r="D38">
        <v>0</v>
      </c>
      <c r="E38">
        <f t="shared" si="0"/>
        <v>0</v>
      </c>
    </row>
    <row r="39" spans="1:5" ht="12.75">
      <c r="A39" s="3" t="s">
        <v>17</v>
      </c>
      <c r="B39" s="4">
        <v>7465</v>
      </c>
      <c r="E39">
        <f t="shared" si="0"/>
        <v>0</v>
      </c>
    </row>
    <row r="40" spans="1:5" ht="12.75">
      <c r="A40" s="3" t="s">
        <v>31</v>
      </c>
      <c r="B40" s="2">
        <v>8035</v>
      </c>
      <c r="D40">
        <v>18553</v>
      </c>
      <c r="E40">
        <f t="shared" si="0"/>
        <v>2061.4444444444443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Management,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Community Management, Inc</dc:creator>
  <cp:keywords/>
  <dc:description/>
  <cp:lastModifiedBy>Owner</cp:lastModifiedBy>
  <cp:lastPrinted>2018-11-07T00:59:33Z</cp:lastPrinted>
  <dcterms:created xsi:type="dcterms:W3CDTF">1999-12-06T21:19:07Z</dcterms:created>
  <dcterms:modified xsi:type="dcterms:W3CDTF">2018-11-09T19:35:43Z</dcterms:modified>
  <cp:category/>
  <cp:version/>
  <cp:contentType/>
  <cp:contentStatus/>
</cp:coreProperties>
</file>